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tt\Downloads\"/>
    </mc:Choice>
  </mc:AlternateContent>
  <xr:revisionPtr revIDLastSave="0" documentId="8_{E8D854BE-71CB-4314-AB88-BC37D725892F}" xr6:coauthVersionLast="43" xr6:coauthVersionMax="43" xr10:uidLastSave="{00000000-0000-0000-0000-000000000000}"/>
  <bookViews>
    <workbookView xWindow="28680" yWindow="-120" windowWidth="29040" windowHeight="15840" xr2:uid="{2C0414A5-64E7-472B-ABAF-EC4DD33DF7C7}"/>
  </bookViews>
  <sheets>
    <sheet name="Enclosure Matrix" sheetId="1" r:id="rId1"/>
  </sheets>
  <externalReferences>
    <externalReference r:id="rId2"/>
  </externalReferences>
  <definedNames>
    <definedName name="_xlnm._FilterDatabase" localSheetId="0" hidden="1">'Enclosure Matrix'!$A$2:$T$33</definedName>
    <definedName name="sellerIgnoreLis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1" l="1"/>
  <c r="Q3" i="1"/>
  <c r="R3" i="1"/>
  <c r="J4" i="1"/>
  <c r="Q4" i="1"/>
  <c r="R4" i="1"/>
  <c r="J5" i="1"/>
  <c r="Q5" i="1"/>
  <c r="R5" i="1"/>
  <c r="J6" i="1"/>
  <c r="Q6" i="1"/>
  <c r="R6" i="1"/>
  <c r="J7" i="1"/>
  <c r="Q7" i="1"/>
  <c r="R7" i="1"/>
  <c r="J8" i="1"/>
  <c r="Q8" i="1"/>
  <c r="R8" i="1"/>
  <c r="J9" i="1"/>
  <c r="Q9" i="1"/>
  <c r="R9" i="1"/>
  <c r="J10" i="1"/>
  <c r="Q10" i="1"/>
  <c r="R10" i="1"/>
  <c r="J11" i="1"/>
  <c r="Q11" i="1"/>
  <c r="R11" i="1"/>
  <c r="J12" i="1"/>
  <c r="Q12" i="1"/>
  <c r="R12" i="1"/>
  <c r="J13" i="1"/>
  <c r="Q13" i="1"/>
  <c r="R13" i="1"/>
  <c r="J14" i="1"/>
  <c r="Q14" i="1"/>
  <c r="R14" i="1"/>
  <c r="J15" i="1"/>
  <c r="Q15" i="1"/>
  <c r="R15" i="1"/>
  <c r="J16" i="1"/>
  <c r="Q16" i="1"/>
  <c r="R16" i="1"/>
  <c r="J17" i="1"/>
  <c r="Q17" i="1"/>
  <c r="R17" i="1"/>
  <c r="J18" i="1"/>
  <c r="Q18" i="1"/>
  <c r="R18" i="1"/>
  <c r="J19" i="1"/>
  <c r="N19" i="1"/>
  <c r="O19" i="1"/>
  <c r="Q19" i="1"/>
  <c r="R19" i="1"/>
  <c r="J20" i="1"/>
  <c r="Q20" i="1"/>
  <c r="R20" i="1"/>
  <c r="J21" i="1"/>
  <c r="Q21" i="1"/>
  <c r="R21" i="1"/>
  <c r="J22" i="1"/>
  <c r="Q22" i="1"/>
  <c r="R22" i="1"/>
  <c r="J23" i="1"/>
  <c r="Q23" i="1"/>
  <c r="R23" i="1"/>
  <c r="J24" i="1"/>
  <c r="Q24" i="1"/>
  <c r="R24" i="1"/>
  <c r="J26" i="1"/>
  <c r="Q26" i="1"/>
  <c r="R26" i="1"/>
  <c r="J27" i="1"/>
  <c r="Q27" i="1"/>
  <c r="R27" i="1"/>
  <c r="J28" i="1"/>
  <c r="Q28" i="1"/>
  <c r="R28" i="1"/>
  <c r="J29" i="1"/>
  <c r="Q29" i="1"/>
  <c r="R29" i="1"/>
  <c r="J30" i="1"/>
  <c r="Q30" i="1"/>
  <c r="R30" i="1"/>
  <c r="J31" i="1"/>
  <c r="N31" i="1"/>
  <c r="Q31" i="1" s="1"/>
  <c r="O31" i="1"/>
  <c r="R31" i="1"/>
  <c r="J32" i="1"/>
  <c r="N32" i="1"/>
  <c r="O32" i="1"/>
  <c r="Q32" i="1"/>
  <c r="R32" i="1"/>
  <c r="J33" i="1"/>
  <c r="N33" i="1"/>
  <c r="R33" i="1" s="1"/>
  <c r="O33" i="1"/>
  <c r="Q33" i="1" s="1"/>
  <c r="J40" i="1"/>
  <c r="Q40" i="1"/>
  <c r="R40" i="1"/>
  <c r="J41" i="1"/>
  <c r="Q41" i="1"/>
  <c r="R41" i="1"/>
  <c r="N44" i="1"/>
  <c r="N45" i="1" s="1"/>
  <c r="O44" i="1"/>
  <c r="O45" i="1"/>
  <c r="P45" i="1"/>
</calcChain>
</file>

<file path=xl/sharedStrings.xml><?xml version="1.0" encoding="utf-8"?>
<sst xmlns="http://schemas.openxmlformats.org/spreadsheetml/2006/main" count="283" uniqueCount="82">
  <si>
    <t>mm</t>
  </si>
  <si>
    <t>in</t>
  </si>
  <si>
    <t>INCH -&gt; MM Converter</t>
  </si>
  <si>
    <t>Yes</t>
  </si>
  <si>
    <t>Optional</t>
  </si>
  <si>
    <t>Black</t>
  </si>
  <si>
    <t>ABS</t>
  </si>
  <si>
    <t>XR-46F</t>
  </si>
  <si>
    <t>XR</t>
  </si>
  <si>
    <t>Polycase</t>
  </si>
  <si>
    <t>XR-35F</t>
  </si>
  <si>
    <t>IP67 / IP68 / NEMA</t>
  </si>
  <si>
    <t>Unfinished</t>
  </si>
  <si>
    <t>Aluminum</t>
  </si>
  <si>
    <t>AN-21F</t>
  </si>
  <si>
    <t>AN</t>
  </si>
  <si>
    <t>AN-06F</t>
  </si>
  <si>
    <t>AN-16F</t>
  </si>
  <si>
    <t>-</t>
  </si>
  <si>
    <t>No</t>
  </si>
  <si>
    <t>AL-78P</t>
  </si>
  <si>
    <t>AL</t>
  </si>
  <si>
    <t>IP65 / UL508 / NEMA</t>
  </si>
  <si>
    <t>Gray</t>
  </si>
  <si>
    <t>Polycarbonate</t>
  </si>
  <si>
    <t>WP-24F</t>
  </si>
  <si>
    <t>WP</t>
  </si>
  <si>
    <t>AL-48P</t>
  </si>
  <si>
    <t>AL-47P</t>
  </si>
  <si>
    <t>NEMA 4X/IP66</t>
  </si>
  <si>
    <t>Black/White</t>
  </si>
  <si>
    <t>HD-44F</t>
  </si>
  <si>
    <t>HD</t>
  </si>
  <si>
    <t>IP66 / UL508 / NEMA</t>
  </si>
  <si>
    <t>Gray/Clear</t>
  </si>
  <si>
    <t>SK</t>
  </si>
  <si>
    <t>IP67 / UL508 / NEMA</t>
  </si>
  <si>
    <t>SG-21</t>
  </si>
  <si>
    <t>SG</t>
  </si>
  <si>
    <t>SG-19</t>
  </si>
  <si>
    <t>SG-11</t>
  </si>
  <si>
    <t>WP-36F</t>
  </si>
  <si>
    <t>AL-75P</t>
  </si>
  <si>
    <t>AN-14F</t>
  </si>
  <si>
    <t>AN-04F</t>
  </si>
  <si>
    <t>HD-45F</t>
  </si>
  <si>
    <t>WA-24F</t>
  </si>
  <si>
    <t>WA</t>
  </si>
  <si>
    <t>WP-23F</t>
  </si>
  <si>
    <t>AL-74P</t>
  </si>
  <si>
    <t>WP-22F</t>
  </si>
  <si>
    <t>WA-36F</t>
  </si>
  <si>
    <t>AL-34P</t>
  </si>
  <si>
    <t>AL-72P</t>
  </si>
  <si>
    <t>WA-23F</t>
  </si>
  <si>
    <t>AL-76P</t>
  </si>
  <si>
    <t>Black/Gray</t>
  </si>
  <si>
    <t>DC-47F</t>
  </si>
  <si>
    <t>DC</t>
  </si>
  <si>
    <t>AL-79P</t>
  </si>
  <si>
    <t>WA-22F</t>
  </si>
  <si>
    <t>XR-57F</t>
  </si>
  <si>
    <t>DC-44F</t>
  </si>
  <si>
    <t>H (mm)</t>
  </si>
  <si>
    <t>W (mm)</t>
  </si>
  <si>
    <t>L (mm)</t>
  </si>
  <si>
    <t>Height
(PCB Top to Lid)</t>
  </si>
  <si>
    <t>Height
(PCB Bottom to Lid)</t>
  </si>
  <si>
    <t>Ratings</t>
  </si>
  <si>
    <t>PCB Mounts</t>
  </si>
  <si>
    <t>Mounting Flange</t>
  </si>
  <si>
    <t>Color</t>
  </si>
  <si>
    <t>Material</t>
  </si>
  <si>
    <t>Model</t>
  </si>
  <si>
    <t>Series</t>
  </si>
  <si>
    <t>Manufacturer</t>
  </si>
  <si>
    <t>Cost
(qty 100)</t>
  </si>
  <si>
    <t>Internal Volume
(mm^3)</t>
  </si>
  <si>
    <t>Internal Area
(X-Y, mm^2)</t>
  </si>
  <si>
    <t>Internal Dimensions</t>
  </si>
  <si>
    <t>External Dimensions</t>
  </si>
  <si>
    <t>PCB Thickness(mm):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</si>
</sst>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"/>
  </numFmts>
  <fonts count="4" x14ac:knownFonts="1">
    <font>
      <sz val="10"/>
      <color rgb="FF000000"/>
      <name val="Arial"/>
    </font>
    <font>
      <sz val="10"/>
      <name val="Arial"/>
    </font>
    <font>
      <strike/>
      <sz val="10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KESaf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ors"/>
      <sheetName val="Terminal Blocks"/>
      <sheetName val="Sheet13"/>
      <sheetName val="Motor Characterization"/>
      <sheetName val="BOMv2(OLD)"/>
      <sheetName val="Sheet6"/>
      <sheetName val="BOMv1"/>
      <sheetName val="TIMER"/>
      <sheetName val="Sine Wave"/>
      <sheetName val="Sheet8"/>
      <sheetName val="Pad Locator"/>
      <sheetName val="Line Maker"/>
      <sheetName val="Copy of Switch Cov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271BA-716B-4AB1-BD06-79A413C1B996}">
  <sheetPr>
    <outlinePr summaryBelow="0" summaryRight="0"/>
  </sheetPr>
  <dimension ref="A1:T47"/>
  <sheetViews>
    <sheetView tabSelected="1" workbookViewId="0">
      <pane ySplit="2" topLeftCell="A3" activePane="bottomLeft" state="frozen"/>
      <selection pane="bottomLeft" activeCell="E10" sqref="E10"/>
    </sheetView>
  </sheetViews>
  <sheetFormatPr defaultColWidth="14.42578125" defaultRowHeight="15.75" customHeight="1" x14ac:dyDescent="0.2"/>
  <cols>
    <col min="6" max="6" width="16" customWidth="1"/>
    <col min="7" max="7" width="14.7109375" customWidth="1"/>
    <col min="8" max="8" width="18.85546875" customWidth="1"/>
    <col min="9" max="9" width="19.85546875" customWidth="1"/>
    <col min="10" max="10" width="18.85546875" customWidth="1"/>
    <col min="11" max="11" width="12.28515625" customWidth="1"/>
    <col min="12" max="12" width="10.85546875" customWidth="1"/>
    <col min="13" max="13" width="11.5703125" customWidth="1"/>
    <col min="14" max="14" width="10" customWidth="1"/>
    <col min="15" max="15" width="10.85546875" customWidth="1"/>
    <col min="16" max="16" width="10.28515625" customWidth="1"/>
    <col min="17" max="17" width="12.42578125" customWidth="1"/>
    <col min="18" max="18" width="15" customWidth="1"/>
    <col min="19" max="20" width="8.7109375" customWidth="1"/>
  </cols>
  <sheetData>
    <row r="1" spans="1:20" ht="15.75" customHeight="1" x14ac:dyDescent="0.2">
      <c r="A1" s="18"/>
      <c r="B1" s="18"/>
      <c r="C1" s="18"/>
      <c r="D1" s="18"/>
      <c r="E1" s="18"/>
      <c r="F1" s="18"/>
      <c r="G1" s="18"/>
      <c r="H1" s="18"/>
      <c r="I1" s="22" t="s">
        <v>81</v>
      </c>
      <c r="J1" s="18">
        <v>1.6</v>
      </c>
      <c r="K1" s="21" t="s">
        <v>80</v>
      </c>
      <c r="L1" s="19"/>
      <c r="M1" s="19"/>
      <c r="N1" s="20" t="s">
        <v>79</v>
      </c>
      <c r="O1" s="19"/>
      <c r="P1" s="19"/>
      <c r="Q1" s="16" t="s">
        <v>78</v>
      </c>
      <c r="R1" s="16" t="s">
        <v>77</v>
      </c>
      <c r="S1" s="15" t="s">
        <v>76</v>
      </c>
      <c r="T1" s="15"/>
    </row>
    <row r="2" spans="1:20" ht="15.75" customHeight="1" x14ac:dyDescent="0.2">
      <c r="A2" s="18" t="s">
        <v>75</v>
      </c>
      <c r="B2" s="18" t="s">
        <v>74</v>
      </c>
      <c r="C2" s="18" t="s">
        <v>73</v>
      </c>
      <c r="D2" s="18" t="s">
        <v>72</v>
      </c>
      <c r="E2" s="18" t="s">
        <v>71</v>
      </c>
      <c r="F2" s="18" t="s">
        <v>70</v>
      </c>
      <c r="G2" s="18" t="s">
        <v>69</v>
      </c>
      <c r="H2" s="18" t="s">
        <v>68</v>
      </c>
      <c r="I2" s="18" t="s">
        <v>67</v>
      </c>
      <c r="J2" s="18" t="s">
        <v>66</v>
      </c>
      <c r="K2" s="18" t="s">
        <v>65</v>
      </c>
      <c r="L2" s="18" t="s">
        <v>64</v>
      </c>
      <c r="M2" s="18" t="s">
        <v>63</v>
      </c>
      <c r="N2" s="17" t="s">
        <v>65</v>
      </c>
      <c r="O2" s="17" t="s">
        <v>64</v>
      </c>
      <c r="P2" s="17" t="s">
        <v>63</v>
      </c>
      <c r="Q2" s="16"/>
      <c r="R2" s="16"/>
      <c r="S2" s="15"/>
      <c r="T2" s="15"/>
    </row>
    <row r="3" spans="1:20" ht="15.75" customHeight="1" x14ac:dyDescent="0.2">
      <c r="A3" s="4" t="s">
        <v>9</v>
      </c>
      <c r="B3" s="4" t="s">
        <v>58</v>
      </c>
      <c r="C3" s="4" t="s">
        <v>62</v>
      </c>
      <c r="D3" s="4" t="s">
        <v>6</v>
      </c>
      <c r="E3" s="4" t="s">
        <v>56</v>
      </c>
      <c r="F3" s="4" t="s">
        <v>4</v>
      </c>
      <c r="G3" s="4" t="s">
        <v>3</v>
      </c>
      <c r="H3" s="4"/>
      <c r="I3" s="4"/>
      <c r="J3" s="3">
        <f>IF(ISNUMBER(I3),I3-J$1,P3-6.35)</f>
        <v>57.657999999999994</v>
      </c>
      <c r="K3" s="4">
        <v>117.35</v>
      </c>
      <c r="L3" s="4">
        <v>117.35</v>
      </c>
      <c r="M3" s="4">
        <v>57.15</v>
      </c>
      <c r="N3" s="3">
        <v>141.60499999999999</v>
      </c>
      <c r="O3" s="3">
        <v>141.60499999999999</v>
      </c>
      <c r="P3" s="3">
        <v>64.007999999999996</v>
      </c>
      <c r="Q3" s="2">
        <f>N3*O3</f>
        <v>20051.976024999996</v>
      </c>
      <c r="R3" s="2">
        <f>N3*O3*P3</f>
        <v>1283486.8814081997</v>
      </c>
      <c r="S3" s="1">
        <v>5.05</v>
      </c>
      <c r="T3" s="1"/>
    </row>
    <row r="4" spans="1:20" ht="15.75" customHeight="1" x14ac:dyDescent="0.2">
      <c r="A4" s="4" t="s">
        <v>9</v>
      </c>
      <c r="B4" s="4" t="s">
        <v>8</v>
      </c>
      <c r="C4" s="4" t="s">
        <v>61</v>
      </c>
      <c r="D4" s="4" t="s">
        <v>6</v>
      </c>
      <c r="E4" s="4" t="s">
        <v>5</v>
      </c>
      <c r="F4" s="4" t="s">
        <v>4</v>
      </c>
      <c r="G4" s="4" t="s">
        <v>3</v>
      </c>
      <c r="H4" s="4"/>
      <c r="I4" s="4">
        <v>44.449999999999996</v>
      </c>
      <c r="J4" s="4">
        <f>IF(ISNUMBER(I4),I4-J$1,P4-6.35)</f>
        <v>42.849999999999994</v>
      </c>
      <c r="K4" s="4">
        <v>184.15</v>
      </c>
      <c r="L4" s="4">
        <v>127</v>
      </c>
      <c r="M4" s="4">
        <v>56.39</v>
      </c>
      <c r="N4" s="3">
        <v>176.53</v>
      </c>
      <c r="O4" s="3">
        <v>119.38</v>
      </c>
      <c r="P4" s="3">
        <v>50.8</v>
      </c>
      <c r="Q4" s="2">
        <f>N4*O4</f>
        <v>21074.151399999999</v>
      </c>
      <c r="R4" s="2">
        <f>N4*O4*P4</f>
        <v>1070566.8911199998</v>
      </c>
      <c r="S4" s="1">
        <v>6.34</v>
      </c>
      <c r="T4" s="1"/>
    </row>
    <row r="5" spans="1:20" ht="15.75" customHeight="1" x14ac:dyDescent="0.2">
      <c r="A5" s="4" t="s">
        <v>9</v>
      </c>
      <c r="B5" s="4" t="s">
        <v>47</v>
      </c>
      <c r="C5" s="4" t="s">
        <v>60</v>
      </c>
      <c r="D5" s="4" t="s">
        <v>6</v>
      </c>
      <c r="E5" s="4" t="s">
        <v>23</v>
      </c>
      <c r="F5" s="4" t="s">
        <v>4</v>
      </c>
      <c r="G5" s="4" t="s">
        <v>3</v>
      </c>
      <c r="H5" s="4" t="s">
        <v>22</v>
      </c>
      <c r="I5" s="4">
        <v>45.09</v>
      </c>
      <c r="J5" s="4">
        <f>IF(ISNUMBER(I5),I5-J$1,P5-6.35)</f>
        <v>43.49</v>
      </c>
      <c r="K5" s="4">
        <v>115.06</v>
      </c>
      <c r="L5" s="4">
        <v>65.02</v>
      </c>
      <c r="M5" s="4">
        <v>55.12</v>
      </c>
      <c r="N5" s="3">
        <v>106.73079999999999</v>
      </c>
      <c r="O5" s="3">
        <v>56.692800000000005</v>
      </c>
      <c r="P5" s="3">
        <v>49.58</v>
      </c>
      <c r="Q5" s="2">
        <f>N5*O5</f>
        <v>6050.8678982399997</v>
      </c>
      <c r="R5" s="2">
        <f>N5*O5*P5</f>
        <v>300002.03039473918</v>
      </c>
      <c r="S5" s="1">
        <v>6.09</v>
      </c>
      <c r="T5" s="1"/>
    </row>
    <row r="6" spans="1:20" ht="15.75" customHeight="1" x14ac:dyDescent="0.2">
      <c r="A6" s="4" t="s">
        <v>9</v>
      </c>
      <c r="B6" s="4" t="s">
        <v>21</v>
      </c>
      <c r="C6" s="4" t="s">
        <v>59</v>
      </c>
      <c r="D6" s="4" t="s">
        <v>13</v>
      </c>
      <c r="E6" s="4" t="s">
        <v>12</v>
      </c>
      <c r="F6" s="4" t="s">
        <v>19</v>
      </c>
      <c r="G6" s="4" t="s">
        <v>19</v>
      </c>
      <c r="H6" s="4"/>
      <c r="I6" s="4" t="s">
        <v>18</v>
      </c>
      <c r="J6" s="3">
        <f>IF(ISNUMBER(I6),I6-J$1,P6-6.35)</f>
        <v>43.814999999999998</v>
      </c>
      <c r="K6" s="4">
        <v>111</v>
      </c>
      <c r="L6" s="4">
        <v>60.2</v>
      </c>
      <c r="M6" s="4">
        <v>54.1</v>
      </c>
      <c r="N6" s="3">
        <v>101.6</v>
      </c>
      <c r="O6" s="3">
        <v>50.749200000000002</v>
      </c>
      <c r="P6" s="3">
        <v>50.164999999999999</v>
      </c>
      <c r="Q6" s="2">
        <f>N6*O6</f>
        <v>5156.1187199999995</v>
      </c>
      <c r="R6" s="2">
        <f>N6*O6*P6</f>
        <v>258656.69558879998</v>
      </c>
      <c r="S6" s="1">
        <v>6.19</v>
      </c>
      <c r="T6" s="1"/>
    </row>
    <row r="7" spans="1:20" ht="15.75" customHeight="1" x14ac:dyDescent="0.2">
      <c r="A7" s="4" t="s">
        <v>9</v>
      </c>
      <c r="B7" s="4" t="s">
        <v>58</v>
      </c>
      <c r="C7" s="4" t="s">
        <v>57</v>
      </c>
      <c r="D7" s="4" t="s">
        <v>6</v>
      </c>
      <c r="E7" s="4" t="s">
        <v>56</v>
      </c>
      <c r="F7" s="4" t="s">
        <v>4</v>
      </c>
      <c r="G7" s="4" t="s">
        <v>3</v>
      </c>
      <c r="H7" s="4"/>
      <c r="I7" s="4"/>
      <c r="J7" s="3">
        <f>IF(ISNUMBER(I7),I7-J$1,P7-6.35)</f>
        <v>57.657999999999994</v>
      </c>
      <c r="K7" s="4">
        <v>193.55</v>
      </c>
      <c r="L7" s="4">
        <v>117.35</v>
      </c>
      <c r="M7" s="4">
        <v>57.15</v>
      </c>
      <c r="N7" s="3">
        <v>188.44259999999997</v>
      </c>
      <c r="O7" s="3">
        <v>112.11559999999999</v>
      </c>
      <c r="P7" s="3">
        <v>64.007999999999996</v>
      </c>
      <c r="Q7" s="2">
        <f>N7*O7</f>
        <v>21127.355164559995</v>
      </c>
      <c r="R7" s="2">
        <f>N7*O7*P7</f>
        <v>1352319.7493731561</v>
      </c>
      <c r="S7" s="1">
        <v>6.68</v>
      </c>
      <c r="T7" s="1"/>
    </row>
    <row r="8" spans="1:20" ht="15.75" customHeight="1" x14ac:dyDescent="0.2">
      <c r="A8" s="4" t="s">
        <v>9</v>
      </c>
      <c r="B8" s="4" t="s">
        <v>21</v>
      </c>
      <c r="C8" s="4" t="s">
        <v>55</v>
      </c>
      <c r="D8" s="4" t="s">
        <v>13</v>
      </c>
      <c r="E8" s="4" t="s">
        <v>12</v>
      </c>
      <c r="F8" s="4" t="s">
        <v>19</v>
      </c>
      <c r="G8" s="4" t="s">
        <v>19</v>
      </c>
      <c r="H8" s="4"/>
      <c r="I8" s="4" t="s">
        <v>18</v>
      </c>
      <c r="J8" s="3">
        <f>IF(ISNUMBER(I8),I8-J$1,P8-6.35)</f>
        <v>40.360599999999998</v>
      </c>
      <c r="K8" s="4">
        <v>152.4</v>
      </c>
      <c r="L8" s="4">
        <v>82.55</v>
      </c>
      <c r="M8" s="4">
        <v>50.8</v>
      </c>
      <c r="N8" s="3">
        <v>142.74799999999999</v>
      </c>
      <c r="O8" s="3">
        <v>72.897999999999996</v>
      </c>
      <c r="P8" s="3">
        <v>46.710599999999999</v>
      </c>
      <c r="Q8" s="2">
        <f>N8*O8</f>
        <v>10406.043703999998</v>
      </c>
      <c r="R8" s="2">
        <f>N8*O8*P8</f>
        <v>486072.54504006228</v>
      </c>
      <c r="S8" s="1">
        <v>9.11</v>
      </c>
      <c r="T8" s="1"/>
    </row>
    <row r="9" spans="1:20" ht="15.75" customHeight="1" x14ac:dyDescent="0.2">
      <c r="A9" s="4" t="s">
        <v>9</v>
      </c>
      <c r="B9" s="4" t="s">
        <v>47</v>
      </c>
      <c r="C9" s="4" t="s">
        <v>54</v>
      </c>
      <c r="D9" s="4" t="s">
        <v>6</v>
      </c>
      <c r="E9" s="4" t="s">
        <v>23</v>
      </c>
      <c r="F9" s="4" t="s">
        <v>4</v>
      </c>
      <c r="G9" s="4" t="s">
        <v>3</v>
      </c>
      <c r="H9" s="4" t="s">
        <v>22</v>
      </c>
      <c r="I9" s="4">
        <v>45.09</v>
      </c>
      <c r="J9" s="4">
        <f>IF(ISNUMBER(I9),I9-J$1,P9-6.35)</f>
        <v>43.49</v>
      </c>
      <c r="K9" s="4">
        <v>115.06</v>
      </c>
      <c r="L9" s="4">
        <v>89.92</v>
      </c>
      <c r="M9" s="4">
        <v>55.12</v>
      </c>
      <c r="N9" s="3">
        <v>106.73079999999999</v>
      </c>
      <c r="O9" s="3">
        <v>81.89</v>
      </c>
      <c r="P9" s="3">
        <v>49.58</v>
      </c>
      <c r="Q9" s="2">
        <f>N9*O9</f>
        <v>8740.1852119999985</v>
      </c>
      <c r="R9" s="2">
        <f>N9*O9*P9</f>
        <v>433338.38281095988</v>
      </c>
      <c r="S9" s="1">
        <v>6.8</v>
      </c>
      <c r="T9" s="1"/>
    </row>
    <row r="10" spans="1:20" ht="15.75" customHeight="1" x14ac:dyDescent="0.2">
      <c r="A10" s="4" t="s">
        <v>9</v>
      </c>
      <c r="B10" s="4" t="s">
        <v>21</v>
      </c>
      <c r="C10" s="4" t="s">
        <v>53</v>
      </c>
      <c r="D10" s="4" t="s">
        <v>13</v>
      </c>
      <c r="E10" s="4" t="s">
        <v>12</v>
      </c>
      <c r="F10" s="4" t="s">
        <v>19</v>
      </c>
      <c r="G10" s="4" t="s">
        <v>19</v>
      </c>
      <c r="H10" s="4"/>
      <c r="I10" s="4" t="s">
        <v>18</v>
      </c>
      <c r="J10" s="3">
        <f>IF(ISNUMBER(I10),I10-J$1,P10-6.35)</f>
        <v>48.844199999999994</v>
      </c>
      <c r="K10" s="4">
        <v>120.65</v>
      </c>
      <c r="L10" s="4">
        <v>80.010000000000005</v>
      </c>
      <c r="M10" s="4">
        <v>59.18</v>
      </c>
      <c r="N10" s="3">
        <v>111.50599999999999</v>
      </c>
      <c r="O10" s="3">
        <v>70.866</v>
      </c>
      <c r="P10" s="3">
        <v>55.194199999999995</v>
      </c>
      <c r="Q10" s="2">
        <f>N10*O10</f>
        <v>7901.9841959999985</v>
      </c>
      <c r="R10" s="2">
        <f>N10*O10*P10</f>
        <v>436143.69611086306</v>
      </c>
      <c r="S10" s="1">
        <v>6.91</v>
      </c>
      <c r="T10" s="1"/>
    </row>
    <row r="11" spans="1:20" ht="15.75" customHeight="1" x14ac:dyDescent="0.2">
      <c r="A11" s="4" t="s">
        <v>9</v>
      </c>
      <c r="B11" s="4" t="s">
        <v>21</v>
      </c>
      <c r="C11" s="4" t="s">
        <v>52</v>
      </c>
      <c r="D11" s="4" t="s">
        <v>13</v>
      </c>
      <c r="E11" s="4" t="s">
        <v>12</v>
      </c>
      <c r="F11" s="4" t="s">
        <v>19</v>
      </c>
      <c r="G11" s="4" t="s">
        <v>19</v>
      </c>
      <c r="H11" s="4"/>
      <c r="I11" s="4" t="s">
        <v>18</v>
      </c>
      <c r="J11" s="3">
        <f>IF(ISNUMBER(I11),I11-J$1,P11-6.35)</f>
        <v>46.050199999999997</v>
      </c>
      <c r="K11" s="4">
        <v>118.87</v>
      </c>
      <c r="L11" s="4">
        <v>93.47</v>
      </c>
      <c r="M11" s="4">
        <v>56.13</v>
      </c>
      <c r="N11" s="3">
        <v>109.72799999999998</v>
      </c>
      <c r="O11" s="3">
        <v>84.328000000000003</v>
      </c>
      <c r="P11" s="3">
        <v>52.400199999999998</v>
      </c>
      <c r="Q11" s="2">
        <f>N11*O11</f>
        <v>9253.1427839999978</v>
      </c>
      <c r="R11" s="2">
        <f>N11*O11*P11</f>
        <v>484866.53251015669</v>
      </c>
      <c r="S11" s="1">
        <v>7.72</v>
      </c>
      <c r="T11" s="1"/>
    </row>
    <row r="12" spans="1:20" ht="15.75" customHeight="1" x14ac:dyDescent="0.2">
      <c r="A12" s="4" t="s">
        <v>9</v>
      </c>
      <c r="B12" s="4" t="s">
        <v>47</v>
      </c>
      <c r="C12" s="4" t="s">
        <v>51</v>
      </c>
      <c r="D12" s="4" t="s">
        <v>6</v>
      </c>
      <c r="E12" s="4" t="s">
        <v>23</v>
      </c>
      <c r="F12" s="4" t="s">
        <v>4</v>
      </c>
      <c r="G12" s="4" t="s">
        <v>3</v>
      </c>
      <c r="H12" s="4" t="s">
        <v>22</v>
      </c>
      <c r="I12" s="4">
        <v>48.75</v>
      </c>
      <c r="J12" s="4">
        <f>IF(ISNUMBER(I12),I12-J$1,P12-6.35)</f>
        <v>47.15</v>
      </c>
      <c r="K12" s="4">
        <v>119.89</v>
      </c>
      <c r="L12" s="4">
        <v>119.89</v>
      </c>
      <c r="M12" s="4">
        <v>59.94</v>
      </c>
      <c r="N12" s="3">
        <v>111.50599999999999</v>
      </c>
      <c r="O12" s="3">
        <v>111.50599999999999</v>
      </c>
      <c r="P12" s="3">
        <v>53.96</v>
      </c>
      <c r="Q12" s="2">
        <f>N12*O12</f>
        <v>12433.588035999997</v>
      </c>
      <c r="R12" s="2">
        <f>N12*O12*P12</f>
        <v>670916.41042255983</v>
      </c>
      <c r="S12" s="1">
        <v>9.06</v>
      </c>
      <c r="T12" s="1"/>
    </row>
    <row r="13" spans="1:20" ht="15.75" customHeight="1" x14ac:dyDescent="0.2">
      <c r="A13" s="4" t="s">
        <v>9</v>
      </c>
      <c r="B13" s="4" t="s">
        <v>26</v>
      </c>
      <c r="C13" s="4" t="s">
        <v>50</v>
      </c>
      <c r="D13" s="4" t="s">
        <v>24</v>
      </c>
      <c r="E13" s="4" t="s">
        <v>23</v>
      </c>
      <c r="F13" s="4" t="s">
        <v>4</v>
      </c>
      <c r="G13" s="4" t="s">
        <v>3</v>
      </c>
      <c r="H13" s="4" t="s">
        <v>22</v>
      </c>
      <c r="I13" s="4">
        <v>45.09</v>
      </c>
      <c r="J13" s="4">
        <f>IF(ISNUMBER(I13),I13-J$1,P13-6.35)</f>
        <v>43.49</v>
      </c>
      <c r="K13" s="4">
        <v>115.06</v>
      </c>
      <c r="L13" s="4">
        <v>65.02</v>
      </c>
      <c r="M13" s="4">
        <v>55.12</v>
      </c>
      <c r="N13" s="3">
        <v>106.73079999999999</v>
      </c>
      <c r="O13" s="3">
        <v>56.692800000000005</v>
      </c>
      <c r="P13" s="3">
        <v>49.58</v>
      </c>
      <c r="Q13" s="2">
        <f>N13*O13</f>
        <v>6050.8678982399997</v>
      </c>
      <c r="R13" s="2">
        <f>N13*O13*P13</f>
        <v>300002.03039473918</v>
      </c>
      <c r="S13" s="1">
        <v>8.0500000000000007</v>
      </c>
      <c r="T13" s="1"/>
    </row>
    <row r="14" spans="1:20" ht="15.75" customHeight="1" x14ac:dyDescent="0.2">
      <c r="A14" s="4" t="s">
        <v>9</v>
      </c>
      <c r="B14" s="4" t="s">
        <v>21</v>
      </c>
      <c r="C14" s="4" t="s">
        <v>49</v>
      </c>
      <c r="D14" s="4" t="s">
        <v>13</v>
      </c>
      <c r="E14" s="4" t="s">
        <v>12</v>
      </c>
      <c r="F14" s="4" t="s">
        <v>19</v>
      </c>
      <c r="G14" s="4" t="s">
        <v>19</v>
      </c>
      <c r="H14" s="4"/>
      <c r="I14" s="4" t="s">
        <v>18</v>
      </c>
      <c r="J14" s="3">
        <f>IF(ISNUMBER(I14),I14-J$1,P14-6.35)</f>
        <v>48.818799999999996</v>
      </c>
      <c r="K14" s="4">
        <v>120.65</v>
      </c>
      <c r="L14" s="4">
        <v>120.65</v>
      </c>
      <c r="M14" s="4">
        <v>59.18</v>
      </c>
      <c r="N14" s="3">
        <v>111.37899999999999</v>
      </c>
      <c r="O14" s="3">
        <v>111.37899999999999</v>
      </c>
      <c r="P14" s="3">
        <v>55.168799999999997</v>
      </c>
      <c r="Q14" s="2">
        <f>N14*O14</f>
        <v>12405.281640999998</v>
      </c>
      <c r="R14" s="2">
        <f>N14*O14*P14</f>
        <v>684384.50179600064</v>
      </c>
      <c r="S14" s="1">
        <v>9.2200000000000006</v>
      </c>
      <c r="T14" s="1"/>
    </row>
    <row r="15" spans="1:20" ht="15.75" customHeight="1" x14ac:dyDescent="0.2">
      <c r="A15" s="4" t="s">
        <v>9</v>
      </c>
      <c r="B15" s="4" t="s">
        <v>26</v>
      </c>
      <c r="C15" s="4" t="s">
        <v>48</v>
      </c>
      <c r="D15" s="4" t="s">
        <v>24</v>
      </c>
      <c r="E15" s="4" t="s">
        <v>23</v>
      </c>
      <c r="F15" s="4" t="s">
        <v>4</v>
      </c>
      <c r="G15" s="4" t="s">
        <v>3</v>
      </c>
      <c r="H15" s="4" t="s">
        <v>22</v>
      </c>
      <c r="I15" s="4">
        <v>45.09</v>
      </c>
      <c r="J15" s="4">
        <f>IF(ISNUMBER(I15),I15-J$1,P15-6.35)</f>
        <v>43.49</v>
      </c>
      <c r="K15" s="4">
        <v>115.06</v>
      </c>
      <c r="L15" s="4">
        <v>89.92</v>
      </c>
      <c r="M15" s="4">
        <v>55.12</v>
      </c>
      <c r="N15" s="3">
        <v>106.73079999999999</v>
      </c>
      <c r="O15" s="3">
        <v>81.89</v>
      </c>
      <c r="P15" s="3">
        <v>49.58</v>
      </c>
      <c r="Q15" s="2">
        <f>N15*O15</f>
        <v>8740.1852119999985</v>
      </c>
      <c r="R15" s="2">
        <f>N15*O15*P15</f>
        <v>433338.38281095988</v>
      </c>
      <c r="S15" s="1">
        <v>9.0299999999999994</v>
      </c>
      <c r="T15" s="1"/>
    </row>
    <row r="16" spans="1:20" ht="15.75" customHeight="1" x14ac:dyDescent="0.2">
      <c r="A16" s="4" t="s">
        <v>9</v>
      </c>
      <c r="B16" s="4" t="s">
        <v>47</v>
      </c>
      <c r="C16" s="4" t="s">
        <v>46</v>
      </c>
      <c r="D16" s="4" t="s">
        <v>6</v>
      </c>
      <c r="E16" s="4" t="s">
        <v>23</v>
      </c>
      <c r="F16" s="4" t="s">
        <v>4</v>
      </c>
      <c r="G16" s="4" t="s">
        <v>3</v>
      </c>
      <c r="H16" s="4" t="s">
        <v>22</v>
      </c>
      <c r="I16" s="4">
        <v>45.09</v>
      </c>
      <c r="J16" s="4">
        <f>IF(ISNUMBER(I16),I16-J$1,P16-6.35)</f>
        <v>43.49</v>
      </c>
      <c r="K16" s="4">
        <v>170.94</v>
      </c>
      <c r="L16" s="4">
        <v>120.9</v>
      </c>
      <c r="M16" s="4">
        <v>55.12</v>
      </c>
      <c r="N16" s="3">
        <v>162.66159999999999</v>
      </c>
      <c r="O16" s="3">
        <v>112.67439999999999</v>
      </c>
      <c r="P16" s="3">
        <v>49.58</v>
      </c>
      <c r="Q16" s="2">
        <f>N16*O16</f>
        <v>18327.798183039999</v>
      </c>
      <c r="R16" s="2">
        <f>N16*O16*P16</f>
        <v>908692.23391512304</v>
      </c>
      <c r="S16" s="1">
        <v>10.33</v>
      </c>
      <c r="T16" s="1"/>
    </row>
    <row r="17" spans="1:20" ht="15.75" customHeight="1" x14ac:dyDescent="0.2">
      <c r="A17" s="4" t="s">
        <v>9</v>
      </c>
      <c r="B17" s="4" t="s">
        <v>32</v>
      </c>
      <c r="C17" s="4" t="s">
        <v>45</v>
      </c>
      <c r="D17" s="4" t="s">
        <v>24</v>
      </c>
      <c r="E17" s="4" t="s">
        <v>30</v>
      </c>
      <c r="F17" s="4" t="s">
        <v>3</v>
      </c>
      <c r="G17" s="4" t="s">
        <v>3</v>
      </c>
      <c r="H17" s="4" t="s">
        <v>29</v>
      </c>
      <c r="I17" s="4">
        <v>41.78</v>
      </c>
      <c r="J17" s="4">
        <f>IF(ISNUMBER(I17),I17-J$1,P17-6.35)</f>
        <v>40.18</v>
      </c>
      <c r="K17" s="4">
        <v>168.4</v>
      </c>
      <c r="L17" s="4">
        <v>118.87</v>
      </c>
      <c r="M17" s="4">
        <v>60.2</v>
      </c>
      <c r="N17" s="3">
        <v>163.82999999999998</v>
      </c>
      <c r="O17" s="3">
        <v>113.03</v>
      </c>
      <c r="P17" s="3">
        <v>48.132999999999996</v>
      </c>
      <c r="Q17" s="2">
        <f>N17*O17</f>
        <v>18517.704899999997</v>
      </c>
      <c r="R17" s="2">
        <f>N17*O17*P17</f>
        <v>891312.68995169981</v>
      </c>
      <c r="S17" s="1">
        <v>11.19</v>
      </c>
      <c r="T17" s="1"/>
    </row>
    <row r="18" spans="1:20" ht="15.75" customHeight="1" x14ac:dyDescent="0.2">
      <c r="A18" s="4" t="s">
        <v>9</v>
      </c>
      <c r="B18" s="4" t="s">
        <v>15</v>
      </c>
      <c r="C18" s="4" t="s">
        <v>44</v>
      </c>
      <c r="D18" s="4" t="s">
        <v>13</v>
      </c>
      <c r="E18" s="4" t="s">
        <v>12</v>
      </c>
      <c r="F18" s="4" t="s">
        <v>4</v>
      </c>
      <c r="G18" s="4" t="s">
        <v>3</v>
      </c>
      <c r="H18" s="4" t="s">
        <v>11</v>
      </c>
      <c r="I18" s="4"/>
      <c r="J18" s="3">
        <f>IF(ISNUMBER(I18),I18-J$1,P18-6.35)</f>
        <v>43.65</v>
      </c>
      <c r="K18" s="4">
        <v>115.06</v>
      </c>
      <c r="L18" s="4">
        <v>89.82</v>
      </c>
      <c r="M18" s="4">
        <v>55.12</v>
      </c>
      <c r="N18" s="3">
        <v>108.9914</v>
      </c>
      <c r="O18" s="3">
        <v>83.591400000000007</v>
      </c>
      <c r="P18" s="3">
        <v>50</v>
      </c>
      <c r="Q18" s="2">
        <f>N18*O18</f>
        <v>9110.7437139600006</v>
      </c>
      <c r="R18" s="2">
        <f>N18*O18*P18</f>
        <v>455537.18569800002</v>
      </c>
      <c r="S18" s="1">
        <v>10.38</v>
      </c>
      <c r="T18" s="1"/>
    </row>
    <row r="19" spans="1:20" ht="15.75" customHeight="1" x14ac:dyDescent="0.2">
      <c r="A19" s="4" t="s">
        <v>9</v>
      </c>
      <c r="B19" s="4" t="s">
        <v>15</v>
      </c>
      <c r="C19" s="4" t="s">
        <v>43</v>
      </c>
      <c r="D19" s="4" t="s">
        <v>13</v>
      </c>
      <c r="E19" s="4" t="s">
        <v>12</v>
      </c>
      <c r="F19" s="4" t="s">
        <v>4</v>
      </c>
      <c r="G19" s="4" t="s">
        <v>3</v>
      </c>
      <c r="H19" s="4" t="s">
        <v>11</v>
      </c>
      <c r="I19" s="4"/>
      <c r="J19" s="3">
        <f>IF(ISNUMBER(I19),I19-J$1,P19-6.35)</f>
        <v>46.21</v>
      </c>
      <c r="K19" s="4">
        <v>124.46</v>
      </c>
      <c r="L19" s="4">
        <v>79.760000000000005</v>
      </c>
      <c r="M19" s="4">
        <v>57.4</v>
      </c>
      <c r="N19" s="3">
        <f>K19-2*0.126</f>
        <v>124.208</v>
      </c>
      <c r="O19" s="3">
        <f>L19-2*0.126</f>
        <v>79.50800000000001</v>
      </c>
      <c r="P19" s="3">
        <v>52.56</v>
      </c>
      <c r="Q19" s="2">
        <f>N19*O19</f>
        <v>9875.5296640000015</v>
      </c>
      <c r="R19" s="2">
        <f>N19*O19*P19</f>
        <v>519057.8391398401</v>
      </c>
      <c r="S19" s="1">
        <v>10.89</v>
      </c>
      <c r="T19" s="1"/>
    </row>
    <row r="20" spans="1:20" ht="15.75" customHeight="1" x14ac:dyDescent="0.2">
      <c r="A20" s="4" t="s">
        <v>9</v>
      </c>
      <c r="B20" s="4" t="s">
        <v>21</v>
      </c>
      <c r="C20" s="4" t="s">
        <v>42</v>
      </c>
      <c r="D20" s="4" t="s">
        <v>13</v>
      </c>
      <c r="E20" s="4" t="s">
        <v>12</v>
      </c>
      <c r="F20" s="4" t="s">
        <v>19</v>
      </c>
      <c r="G20" s="4" t="s">
        <v>19</v>
      </c>
      <c r="H20" s="4"/>
      <c r="I20" s="4" t="s">
        <v>18</v>
      </c>
      <c r="J20" s="3">
        <f>IF(ISNUMBER(I20),I20-J$1,P20-6.35)</f>
        <v>84.658200000000008</v>
      </c>
      <c r="K20" s="4">
        <v>120.65</v>
      </c>
      <c r="L20" s="4">
        <v>120.65</v>
      </c>
      <c r="M20" s="4">
        <v>95.25</v>
      </c>
      <c r="N20" s="3">
        <v>112.0902</v>
      </c>
      <c r="O20" s="3">
        <v>112.0902</v>
      </c>
      <c r="P20" s="3">
        <v>91.008200000000002</v>
      </c>
      <c r="Q20" s="2">
        <f>N20*O20</f>
        <v>12564.212936039999</v>
      </c>
      <c r="R20" s="2">
        <f>N20*O20*P20</f>
        <v>1143446.4037257156</v>
      </c>
      <c r="S20" s="1">
        <v>11.75</v>
      </c>
      <c r="T20" s="1"/>
    </row>
    <row r="21" spans="1:20" ht="15.75" customHeight="1" x14ac:dyDescent="0.2">
      <c r="A21" s="4" t="s">
        <v>9</v>
      </c>
      <c r="B21" s="4" t="s">
        <v>26</v>
      </c>
      <c r="C21" s="4" t="s">
        <v>41</v>
      </c>
      <c r="D21" s="4" t="s">
        <v>24</v>
      </c>
      <c r="E21" s="4" t="s">
        <v>23</v>
      </c>
      <c r="F21" s="4" t="s">
        <v>4</v>
      </c>
      <c r="G21" s="4" t="s">
        <v>3</v>
      </c>
      <c r="H21" s="4" t="s">
        <v>22</v>
      </c>
      <c r="I21" s="4">
        <v>48.75</v>
      </c>
      <c r="J21" s="4">
        <f>IF(ISNUMBER(I21),I21-J$1,P21-6.35)</f>
        <v>47.15</v>
      </c>
      <c r="K21" s="4">
        <v>119.89</v>
      </c>
      <c r="L21" s="4">
        <v>119.89</v>
      </c>
      <c r="M21" s="4">
        <v>59.94</v>
      </c>
      <c r="N21" s="3">
        <v>111.50599999999999</v>
      </c>
      <c r="O21" s="3">
        <v>111.50599999999999</v>
      </c>
      <c r="P21" s="3">
        <v>53.96</v>
      </c>
      <c r="Q21" s="2">
        <f>N21*O21</f>
        <v>12433.588035999997</v>
      </c>
      <c r="R21" s="2">
        <f>N21*O21*P21</f>
        <v>670916.41042255983</v>
      </c>
      <c r="S21" s="1">
        <v>12.51</v>
      </c>
      <c r="T21" s="1"/>
    </row>
    <row r="22" spans="1:20" ht="15.75" customHeight="1" x14ac:dyDescent="0.2">
      <c r="A22" s="4" t="s">
        <v>9</v>
      </c>
      <c r="B22" s="4" t="s">
        <v>38</v>
      </c>
      <c r="C22" s="4" t="s">
        <v>40</v>
      </c>
      <c r="D22" s="4" t="s">
        <v>24</v>
      </c>
      <c r="E22" s="4" t="s">
        <v>34</v>
      </c>
      <c r="F22" s="4" t="s">
        <v>4</v>
      </c>
      <c r="G22" s="4" t="s">
        <v>3</v>
      </c>
      <c r="H22" s="4" t="s">
        <v>36</v>
      </c>
      <c r="I22" s="4">
        <v>39.700000000000003</v>
      </c>
      <c r="J22" s="4">
        <f>IF(ISNUMBER(I22),I22-J$1,P22-6.35)</f>
        <v>38.1</v>
      </c>
      <c r="K22" s="4">
        <v>121.92</v>
      </c>
      <c r="L22" s="4">
        <v>82.04</v>
      </c>
      <c r="M22" s="4">
        <v>55.12</v>
      </c>
      <c r="N22" s="3">
        <v>115.36679999999998</v>
      </c>
      <c r="O22" s="3">
        <v>75.361800000000002</v>
      </c>
      <c r="P22" s="3">
        <v>46.710599999999999</v>
      </c>
      <c r="Q22" s="2">
        <f>N22*O22</f>
        <v>8694.2497082399987</v>
      </c>
      <c r="R22" s="2">
        <f>N22*O22*P22</f>
        <v>406113.62042171526</v>
      </c>
      <c r="S22" s="1">
        <v>12.95</v>
      </c>
      <c r="T22" s="1"/>
    </row>
    <row r="23" spans="1:20" ht="15.75" customHeight="1" x14ac:dyDescent="0.2">
      <c r="A23" s="4" t="s">
        <v>9</v>
      </c>
      <c r="B23" s="4" t="s">
        <v>38</v>
      </c>
      <c r="C23" s="4" t="s">
        <v>39</v>
      </c>
      <c r="D23" s="4" t="s">
        <v>24</v>
      </c>
      <c r="E23" s="4" t="s">
        <v>34</v>
      </c>
      <c r="F23" s="4" t="s">
        <v>4</v>
      </c>
      <c r="G23" s="4" t="s">
        <v>3</v>
      </c>
      <c r="H23" s="4" t="s">
        <v>36</v>
      </c>
      <c r="I23" s="14">
        <v>39.700199999999995</v>
      </c>
      <c r="J23" s="14">
        <f>IF(ISNUMBER(I23),I23-J$1,P23-6.35)</f>
        <v>38.100199999999994</v>
      </c>
      <c r="K23" s="4">
        <v>123.95</v>
      </c>
      <c r="L23" s="4">
        <v>121.92</v>
      </c>
      <c r="M23" s="4">
        <v>54.1</v>
      </c>
      <c r="N23" s="3">
        <v>118.00839999999999</v>
      </c>
      <c r="O23" s="3">
        <v>116.0018</v>
      </c>
      <c r="P23" s="3">
        <v>46.710599999999999</v>
      </c>
      <c r="Q23" s="2">
        <f>N23*O23</f>
        <v>13689.18681512</v>
      </c>
      <c r="R23" s="2">
        <f>N23*O23*P23</f>
        <v>639430.12964634423</v>
      </c>
      <c r="S23" s="1">
        <v>14.49</v>
      </c>
      <c r="T23" s="1"/>
    </row>
    <row r="24" spans="1:20" ht="15.75" customHeight="1" x14ac:dyDescent="0.2">
      <c r="A24" s="4" t="s">
        <v>9</v>
      </c>
      <c r="B24" s="4" t="s">
        <v>38</v>
      </c>
      <c r="C24" s="4" t="s">
        <v>37</v>
      </c>
      <c r="D24" s="4" t="s">
        <v>24</v>
      </c>
      <c r="E24" s="4" t="s">
        <v>34</v>
      </c>
      <c r="F24" s="4" t="s">
        <v>4</v>
      </c>
      <c r="G24" s="4" t="s">
        <v>3</v>
      </c>
      <c r="H24" s="4" t="s">
        <v>36</v>
      </c>
      <c r="I24" s="4">
        <v>39.700000000000003</v>
      </c>
      <c r="J24" s="4">
        <f>IF(ISNUMBER(I24),I24-J$1,P24-6.35)</f>
        <v>38.1</v>
      </c>
      <c r="K24" s="4">
        <v>162.05000000000001</v>
      </c>
      <c r="L24" s="4">
        <v>81.790000000000006</v>
      </c>
      <c r="M24" s="4">
        <v>54.1</v>
      </c>
      <c r="N24" s="3">
        <v>155.34639999999999</v>
      </c>
      <c r="O24" s="3">
        <v>75.336399999999998</v>
      </c>
      <c r="P24" s="3">
        <v>46.710599999999999</v>
      </c>
      <c r="Q24" s="2">
        <f>N24*O24</f>
        <v>11703.238528959999</v>
      </c>
      <c r="R24" s="2">
        <f>N24*O24*P24</f>
        <v>546665.29363083886</v>
      </c>
      <c r="S24" s="1">
        <v>14.57</v>
      </c>
      <c r="T24" s="1"/>
    </row>
    <row r="25" spans="1:20" ht="15.75" customHeight="1" x14ac:dyDescent="0.2">
      <c r="A25" s="13" t="s">
        <v>9</v>
      </c>
      <c r="B25" s="13" t="s">
        <v>35</v>
      </c>
      <c r="C25" s="13"/>
      <c r="D25" s="13" t="s">
        <v>24</v>
      </c>
      <c r="E25" s="13" t="s">
        <v>34</v>
      </c>
      <c r="F25" s="13" t="s">
        <v>4</v>
      </c>
      <c r="G25" s="13" t="s">
        <v>19</v>
      </c>
      <c r="H25" s="13" t="s">
        <v>33</v>
      </c>
      <c r="I25" s="13"/>
      <c r="J25" s="13"/>
      <c r="K25" s="13"/>
      <c r="L25" s="13"/>
      <c r="M25" s="13"/>
      <c r="N25" s="12"/>
      <c r="O25" s="12"/>
      <c r="P25" s="12"/>
      <c r="Q25" s="11"/>
      <c r="R25" s="11"/>
      <c r="S25" s="10"/>
      <c r="T25" s="10"/>
    </row>
    <row r="26" spans="1:20" ht="15.75" customHeight="1" x14ac:dyDescent="0.2">
      <c r="A26" s="4" t="s">
        <v>9</v>
      </c>
      <c r="B26" s="4" t="s">
        <v>32</v>
      </c>
      <c r="C26" s="4" t="s">
        <v>31</v>
      </c>
      <c r="D26" s="4" t="s">
        <v>24</v>
      </c>
      <c r="E26" s="4" t="s">
        <v>30</v>
      </c>
      <c r="F26" s="4" t="s">
        <v>3</v>
      </c>
      <c r="G26" s="4" t="s">
        <v>3</v>
      </c>
      <c r="H26" s="4" t="s">
        <v>29</v>
      </c>
      <c r="I26" s="4">
        <v>41.78</v>
      </c>
      <c r="J26" s="4">
        <f>IF(ISNUMBER(I26),I26-J$1,P26-6.35)</f>
        <v>40.18</v>
      </c>
      <c r="K26" s="4">
        <v>117.6</v>
      </c>
      <c r="L26" s="4">
        <v>117.6</v>
      </c>
      <c r="M26" s="4">
        <v>59.94</v>
      </c>
      <c r="N26" s="3">
        <v>106.52759999999999</v>
      </c>
      <c r="O26" s="3">
        <v>106.52759999999999</v>
      </c>
      <c r="P26" s="3">
        <v>48.132999999999996</v>
      </c>
      <c r="Q26" s="2">
        <f>N26*O26</f>
        <v>11348.129561759999</v>
      </c>
      <c r="R26" s="2">
        <f>N26*O26*P26</f>
        <v>546219.52019619395</v>
      </c>
      <c r="S26" s="1">
        <v>10.64</v>
      </c>
      <c r="T26" s="1"/>
    </row>
    <row r="27" spans="1:20" ht="15.75" customHeight="1" x14ac:dyDescent="0.2">
      <c r="A27" s="4" t="s">
        <v>9</v>
      </c>
      <c r="B27" s="4" t="s">
        <v>21</v>
      </c>
      <c r="C27" s="4" t="s">
        <v>28</v>
      </c>
      <c r="D27" s="4" t="s">
        <v>13</v>
      </c>
      <c r="E27" s="4" t="s">
        <v>12</v>
      </c>
      <c r="F27" s="4" t="s">
        <v>19</v>
      </c>
      <c r="G27" s="4" t="s">
        <v>19</v>
      </c>
      <c r="H27" s="4"/>
      <c r="I27" s="4" t="s">
        <v>18</v>
      </c>
      <c r="J27" s="3">
        <f>IF(ISNUMBER(I27),I27-J$1,P27-6.35)</f>
        <v>46.050199999999997</v>
      </c>
      <c r="K27" s="4">
        <v>187.71</v>
      </c>
      <c r="L27" s="4">
        <v>119.71</v>
      </c>
      <c r="M27" s="4">
        <v>56.13</v>
      </c>
      <c r="N27" s="3">
        <v>182.67679999999999</v>
      </c>
      <c r="O27" s="3">
        <v>114.09679999999999</v>
      </c>
      <c r="P27" s="3">
        <v>52.400199999999998</v>
      </c>
      <c r="Q27" s="2">
        <f>N27*O27</f>
        <v>20842.838314239994</v>
      </c>
      <c r="R27" s="2">
        <f>N27*O27*P27</f>
        <v>1092168.8962338385</v>
      </c>
      <c r="S27" s="1">
        <v>13.1</v>
      </c>
      <c r="T27" s="1"/>
    </row>
    <row r="28" spans="1:20" ht="15.75" customHeight="1" x14ac:dyDescent="0.2">
      <c r="A28" s="4" t="s">
        <v>9</v>
      </c>
      <c r="B28" s="4" t="s">
        <v>21</v>
      </c>
      <c r="C28" s="4" t="s">
        <v>27</v>
      </c>
      <c r="D28" s="4" t="s">
        <v>13</v>
      </c>
      <c r="E28" s="4" t="s">
        <v>12</v>
      </c>
      <c r="F28" s="4" t="s">
        <v>19</v>
      </c>
      <c r="G28" s="4" t="s">
        <v>19</v>
      </c>
      <c r="H28" s="4"/>
      <c r="I28" s="4" t="s">
        <v>18</v>
      </c>
      <c r="J28" s="3">
        <f>IF(ISNUMBER(I28),I28-J$1,P28-6.35)</f>
        <v>71.3232</v>
      </c>
      <c r="K28" s="4">
        <v>187.71</v>
      </c>
      <c r="L28" s="4">
        <v>119.38</v>
      </c>
      <c r="M28" s="4">
        <v>81.53</v>
      </c>
      <c r="N28" s="3">
        <v>178.56199999999998</v>
      </c>
      <c r="O28" s="3">
        <v>109.982</v>
      </c>
      <c r="P28" s="3">
        <v>77.673199999999994</v>
      </c>
      <c r="Q28" s="2">
        <f>N28*O28</f>
        <v>19638.605883999997</v>
      </c>
      <c r="R28" s="2">
        <f>N28*O28*P28</f>
        <v>1525393.3625491085</v>
      </c>
      <c r="S28" s="1">
        <v>14.89</v>
      </c>
      <c r="T28" s="1"/>
    </row>
    <row r="29" spans="1:20" ht="15.75" customHeight="1" x14ac:dyDescent="0.2">
      <c r="A29" s="4" t="s">
        <v>9</v>
      </c>
      <c r="B29" s="4" t="s">
        <v>26</v>
      </c>
      <c r="C29" s="4" t="s">
        <v>25</v>
      </c>
      <c r="D29" s="4" t="s">
        <v>24</v>
      </c>
      <c r="E29" s="4" t="s">
        <v>23</v>
      </c>
      <c r="F29" s="4" t="s">
        <v>4</v>
      </c>
      <c r="G29" s="4" t="s">
        <v>3</v>
      </c>
      <c r="H29" s="4" t="s">
        <v>22</v>
      </c>
      <c r="I29" s="4">
        <v>45.09</v>
      </c>
      <c r="J29" s="4">
        <f>IF(ISNUMBER(I29),I29-J$1,P29-6.35)</f>
        <v>43.49</v>
      </c>
      <c r="K29" s="4">
        <v>170.94</v>
      </c>
      <c r="L29" s="4">
        <v>120.9</v>
      </c>
      <c r="M29" s="4">
        <v>55.12</v>
      </c>
      <c r="N29" s="3">
        <v>162.66159999999999</v>
      </c>
      <c r="O29" s="3">
        <v>112.67439999999999</v>
      </c>
      <c r="P29" s="3">
        <v>49.58</v>
      </c>
      <c r="Q29" s="2">
        <f>N29*O29</f>
        <v>18327.798183039999</v>
      </c>
      <c r="R29" s="2">
        <f>N29*O29*P29</f>
        <v>908692.23391512304</v>
      </c>
      <c r="S29" s="1">
        <v>14.91</v>
      </c>
      <c r="T29" s="1"/>
    </row>
    <row r="30" spans="1:20" ht="15.75" customHeight="1" x14ac:dyDescent="0.2">
      <c r="A30" s="4" t="s">
        <v>9</v>
      </c>
      <c r="B30" s="4" t="s">
        <v>21</v>
      </c>
      <c r="C30" s="4" t="s">
        <v>20</v>
      </c>
      <c r="D30" s="4" t="s">
        <v>13</v>
      </c>
      <c r="E30" s="4" t="s">
        <v>12</v>
      </c>
      <c r="F30" s="4" t="s">
        <v>19</v>
      </c>
      <c r="G30" s="4" t="s">
        <v>19</v>
      </c>
      <c r="H30" s="4"/>
      <c r="I30" s="4" t="s">
        <v>18</v>
      </c>
      <c r="J30" s="3">
        <f>IF(ISNUMBER(I30),I30-J$1,P30-6.35)</f>
        <v>55.702199999999998</v>
      </c>
      <c r="K30" s="4">
        <v>190.5</v>
      </c>
      <c r="L30" s="4">
        <v>190.5</v>
      </c>
      <c r="M30" s="4">
        <v>66.55</v>
      </c>
      <c r="N30" s="3">
        <v>180.5686</v>
      </c>
      <c r="O30" s="3">
        <v>180.5686</v>
      </c>
      <c r="P30" s="3">
        <v>62.052199999999999</v>
      </c>
      <c r="Q30" s="2">
        <f>N30*O30</f>
        <v>32605.019305960002</v>
      </c>
      <c r="R30" s="2">
        <f>N30*O30*P30</f>
        <v>2023213.1789772913</v>
      </c>
      <c r="S30" s="1">
        <v>16.37</v>
      </c>
      <c r="T30" s="1"/>
    </row>
    <row r="31" spans="1:20" ht="15.75" customHeight="1" x14ac:dyDescent="0.2">
      <c r="A31" s="4" t="s">
        <v>9</v>
      </c>
      <c r="B31" s="4" t="s">
        <v>15</v>
      </c>
      <c r="C31" s="4" t="s">
        <v>17</v>
      </c>
      <c r="D31" s="4" t="s">
        <v>13</v>
      </c>
      <c r="E31" s="4" t="s">
        <v>12</v>
      </c>
      <c r="F31" s="4" t="s">
        <v>4</v>
      </c>
      <c r="G31" s="4" t="s">
        <v>3</v>
      </c>
      <c r="H31" s="4" t="s">
        <v>11</v>
      </c>
      <c r="I31" s="4"/>
      <c r="J31" s="3">
        <f>IF(ISNUMBER(I31),I31-J$1,P31-6.35)</f>
        <v>48.57</v>
      </c>
      <c r="K31" s="4">
        <v>159.77000000000001</v>
      </c>
      <c r="L31" s="4">
        <v>99.82</v>
      </c>
      <c r="M31" s="4">
        <v>60.2</v>
      </c>
      <c r="N31" s="3">
        <f>K31-2*0.126</f>
        <v>159.518</v>
      </c>
      <c r="O31" s="3">
        <f>L31-2*0.126</f>
        <v>99.567999999999998</v>
      </c>
      <c r="P31" s="3">
        <v>54.92</v>
      </c>
      <c r="Q31" s="2">
        <f>N31*O31</f>
        <v>15882.888224</v>
      </c>
      <c r="R31" s="2">
        <f>N31*O31*P31</f>
        <v>872288.22126208001</v>
      </c>
      <c r="S31" s="1">
        <v>18.16</v>
      </c>
      <c r="T31" s="1"/>
    </row>
    <row r="32" spans="1:20" ht="15.75" customHeight="1" x14ac:dyDescent="0.2">
      <c r="A32" s="4" t="s">
        <v>9</v>
      </c>
      <c r="B32" s="4" t="s">
        <v>15</v>
      </c>
      <c r="C32" s="4" t="s">
        <v>16</v>
      </c>
      <c r="D32" s="4" t="s">
        <v>13</v>
      </c>
      <c r="E32" s="4" t="s">
        <v>12</v>
      </c>
      <c r="F32" s="4" t="s">
        <v>4</v>
      </c>
      <c r="G32" s="4" t="s">
        <v>3</v>
      </c>
      <c r="H32" s="4" t="s">
        <v>11</v>
      </c>
      <c r="I32" s="4"/>
      <c r="J32" s="3">
        <f>IF(ISNUMBER(I32),I32-J$1,P32-6.35)</f>
        <v>43.65</v>
      </c>
      <c r="K32" s="4">
        <v>170.94</v>
      </c>
      <c r="L32" s="4">
        <v>120.9</v>
      </c>
      <c r="M32" s="4">
        <v>55.12</v>
      </c>
      <c r="N32" s="3">
        <f>K32-2*0.126</f>
        <v>170.68799999999999</v>
      </c>
      <c r="O32" s="3">
        <f>L32-2*0.126</f>
        <v>120.64800000000001</v>
      </c>
      <c r="P32" s="3">
        <v>50</v>
      </c>
      <c r="Q32" s="2">
        <f>N32*O32</f>
        <v>20593.165824</v>
      </c>
      <c r="R32" s="2">
        <f>N32*O32*P32</f>
        <v>1029658.2912</v>
      </c>
      <c r="S32" s="1">
        <v>20.02</v>
      </c>
      <c r="T32" s="1"/>
    </row>
    <row r="33" spans="1:20" ht="15.75" customHeight="1" x14ac:dyDescent="0.2">
      <c r="A33" s="4" t="s">
        <v>9</v>
      </c>
      <c r="B33" s="4" t="s">
        <v>15</v>
      </c>
      <c r="C33" s="4" t="s">
        <v>14</v>
      </c>
      <c r="D33" s="4" t="s">
        <v>13</v>
      </c>
      <c r="E33" s="4" t="s">
        <v>12</v>
      </c>
      <c r="F33" s="4" t="s">
        <v>4</v>
      </c>
      <c r="G33" s="4" t="s">
        <v>3</v>
      </c>
      <c r="H33" s="4" t="s">
        <v>11</v>
      </c>
      <c r="I33" s="4"/>
      <c r="J33" s="3">
        <f>IF(ISNUMBER(I33),I33-J$1,P33-6.35)</f>
        <v>49.949999999999996</v>
      </c>
      <c r="K33" s="4">
        <v>175.01</v>
      </c>
      <c r="L33" s="4">
        <v>80.010000000000005</v>
      </c>
      <c r="M33" s="4">
        <v>59.94</v>
      </c>
      <c r="N33" s="3">
        <f>K33-2*0.126</f>
        <v>174.75799999999998</v>
      </c>
      <c r="O33" s="3">
        <f>L33-2*0.126</f>
        <v>79.75800000000001</v>
      </c>
      <c r="P33" s="3">
        <v>56.3</v>
      </c>
      <c r="Q33" s="2">
        <f>N33*O33</f>
        <v>13938.348564</v>
      </c>
      <c r="R33" s="2">
        <f>N33*O33*P33</f>
        <v>784729.02415319998</v>
      </c>
      <c r="S33" s="1">
        <v>22.5</v>
      </c>
      <c r="T33" s="1"/>
    </row>
    <row r="34" spans="1:20" ht="15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3"/>
      <c r="O34" s="3"/>
      <c r="P34" s="3"/>
      <c r="Q34" s="2"/>
      <c r="R34" s="2"/>
      <c r="S34" s="1"/>
      <c r="T34" s="1"/>
    </row>
    <row r="35" spans="1:20" ht="15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3"/>
      <c r="O35" s="3"/>
      <c r="P35" s="3"/>
      <c r="Q35" s="2"/>
      <c r="R35" s="2"/>
      <c r="S35" s="1"/>
      <c r="T35" s="1"/>
    </row>
    <row r="36" spans="1:20" ht="15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3"/>
      <c r="O36" s="3"/>
      <c r="P36" s="3"/>
      <c r="Q36" s="2"/>
      <c r="R36" s="2"/>
      <c r="S36" s="1"/>
      <c r="T36" s="1"/>
    </row>
    <row r="37" spans="1:20" ht="15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3"/>
      <c r="O37" s="3"/>
      <c r="P37" s="3"/>
      <c r="Q37" s="2"/>
      <c r="R37" s="2"/>
      <c r="S37" s="1"/>
      <c r="T37" s="1"/>
    </row>
    <row r="38" spans="1:20" ht="15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3"/>
      <c r="O38" s="3"/>
      <c r="P38" s="3"/>
      <c r="Q38" s="2"/>
      <c r="R38" s="2"/>
      <c r="S38" s="1"/>
      <c r="T38" s="1"/>
    </row>
    <row r="39" spans="1:20" ht="15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3"/>
      <c r="O39" s="3"/>
      <c r="P39" s="3"/>
      <c r="Q39" s="2"/>
      <c r="R39" s="2"/>
      <c r="S39" s="1"/>
      <c r="T39" s="1"/>
    </row>
    <row r="40" spans="1:20" ht="15.75" customHeight="1" x14ac:dyDescent="0.2">
      <c r="A40" s="4" t="s">
        <v>9</v>
      </c>
      <c r="B40" s="4" t="s">
        <v>8</v>
      </c>
      <c r="C40" s="4" t="s">
        <v>10</v>
      </c>
      <c r="D40" s="4" t="s">
        <v>6</v>
      </c>
      <c r="E40" s="4" t="s">
        <v>5</v>
      </c>
      <c r="F40" s="4" t="s">
        <v>4</v>
      </c>
      <c r="G40" s="4" t="s">
        <v>3</v>
      </c>
      <c r="H40" s="4"/>
      <c r="I40" s="4">
        <v>38.1</v>
      </c>
      <c r="J40" s="4">
        <f>IF(ISNUMBER(I40),I40-J$1,P40-6.35)</f>
        <v>36.5</v>
      </c>
      <c r="K40" s="4">
        <v>133.35</v>
      </c>
      <c r="L40" s="4">
        <v>95.25</v>
      </c>
      <c r="M40" s="4">
        <v>50.04</v>
      </c>
      <c r="N40" s="3">
        <v>127.58</v>
      </c>
      <c r="O40" s="3">
        <v>89.48</v>
      </c>
      <c r="P40" s="3">
        <v>44.45</v>
      </c>
      <c r="Q40" s="2">
        <f>N40*O40</f>
        <v>11415.858400000001</v>
      </c>
      <c r="R40" s="2">
        <f>N40*O40*P40</f>
        <v>507434.90588000009</v>
      </c>
      <c r="S40" s="1">
        <v>4.8099999999999996</v>
      </c>
      <c r="T40" s="1"/>
    </row>
    <row r="41" spans="1:20" ht="12.75" x14ac:dyDescent="0.2">
      <c r="A41" s="4" t="s">
        <v>9</v>
      </c>
      <c r="B41" s="4" t="s">
        <v>8</v>
      </c>
      <c r="C41" s="4" t="s">
        <v>7</v>
      </c>
      <c r="D41" s="4" t="s">
        <v>6</v>
      </c>
      <c r="E41" s="4" t="s">
        <v>5</v>
      </c>
      <c r="F41" s="4" t="s">
        <v>4</v>
      </c>
      <c r="G41" s="4" t="s">
        <v>3</v>
      </c>
      <c r="H41" s="4"/>
      <c r="I41" s="4">
        <v>38.1</v>
      </c>
      <c r="J41" s="4">
        <f>IF(ISNUMBER(I41),I41-J$1,P41-6.35)</f>
        <v>36.5</v>
      </c>
      <c r="K41" s="4">
        <v>152.4</v>
      </c>
      <c r="L41" s="4">
        <v>111.25</v>
      </c>
      <c r="M41" s="4">
        <v>50.04</v>
      </c>
      <c r="N41" s="3">
        <v>146.63</v>
      </c>
      <c r="O41" s="3">
        <v>105.355</v>
      </c>
      <c r="P41" s="3">
        <v>44.45</v>
      </c>
      <c r="Q41" s="2">
        <f>N41*O41</f>
        <v>15448.203649999999</v>
      </c>
      <c r="R41" s="2">
        <f>N41*O41*P41</f>
        <v>686672.65224249999</v>
      </c>
      <c r="S41" s="1">
        <v>5.0599999999999996</v>
      </c>
      <c r="T41" s="1"/>
    </row>
    <row r="42" spans="1:20" ht="12.75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2"/>
      <c r="R42" s="2"/>
      <c r="S42" s="1"/>
      <c r="T42" s="1"/>
    </row>
    <row r="43" spans="1:20" ht="12.75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9" t="s">
        <v>2</v>
      </c>
      <c r="N43" s="8"/>
      <c r="O43" s="8"/>
      <c r="P43" s="7"/>
      <c r="Q43" s="2"/>
      <c r="R43" s="2"/>
      <c r="S43" s="1"/>
      <c r="T43" s="1"/>
    </row>
    <row r="44" spans="1:20" ht="12.75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6" t="s">
        <v>1</v>
      </c>
      <c r="N44" s="5">
        <f>4.543-2*0.126</f>
        <v>4.2910000000000004</v>
      </c>
      <c r="O44" s="5">
        <f>3.543-2*0.126</f>
        <v>3.2910000000000004</v>
      </c>
      <c r="P44" s="5">
        <v>0.25</v>
      </c>
      <c r="Q44" s="2"/>
      <c r="R44" s="2"/>
      <c r="S44" s="1"/>
      <c r="T44" s="1"/>
    </row>
    <row r="45" spans="1:20" ht="12.75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6" t="s">
        <v>0</v>
      </c>
      <c r="N45" s="5">
        <f>N44*25.4</f>
        <v>108.9914</v>
      </c>
      <c r="O45" s="5">
        <f>O44*25.4</f>
        <v>83.591400000000007</v>
      </c>
      <c r="P45" s="5">
        <f>P44*25.4</f>
        <v>6.35</v>
      </c>
      <c r="Q45" s="2"/>
      <c r="R45" s="2"/>
      <c r="S45" s="1"/>
      <c r="T45" s="1"/>
    </row>
    <row r="46" spans="1:20" ht="12.75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3"/>
      <c r="O46" s="3"/>
      <c r="P46" s="3"/>
      <c r="Q46" s="2"/>
      <c r="R46" s="2"/>
      <c r="S46" s="1"/>
      <c r="T46" s="1"/>
    </row>
    <row r="47" spans="1:20" ht="12.75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3"/>
      <c r="O47" s="3"/>
      <c r="P47" s="3"/>
      <c r="Q47" s="2"/>
      <c r="R47" s="2"/>
      <c r="S47" s="1"/>
      <c r="T47" s="1"/>
    </row>
  </sheetData>
  <autoFilter ref="A2:T33" xr:uid="{00000000-0009-0000-0000-000010000000}"/>
  <mergeCells count="3">
    <mergeCell ref="K1:M1"/>
    <mergeCell ref="N1:P1"/>
    <mergeCell ref="M43:P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Enclosure Matrix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Swaaley</dc:creator>
  <cp:lastModifiedBy>Scott Swaaley</cp:lastModifiedBy>
  <dcterms:created xsi:type="dcterms:W3CDTF">2019-08-14T16:33:39Z</dcterms:created>
  <dcterms:modified xsi:type="dcterms:W3CDTF">2019-08-14T16:33:53Z</dcterms:modified>
</cp:coreProperties>
</file>